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hrzeugstammdaten" sheetId="1" state="visible" r:id="rId1"/>
    <sheet xmlns:r="http://schemas.openxmlformats.org/officeDocument/2006/relationships" name="Kostenrechnung" sheetId="2" state="visible" r:id="rId2"/>
    <sheet xmlns:r="http://schemas.openxmlformats.org/officeDocument/2006/relationships" name="Auswertung" sheetId="3" state="visible" r:id="rId3"/>
  </sheets>
  <definedNames>
    <definedName name="_xlnm._FilterDatabase" localSheetId="0" hidden="1">'Fahrzeugstammdaten'!$A$4:$F$19</definedName>
    <definedName name="_xlnm._FilterDatabase" localSheetId="2" hidden="1">'Auswertung'!$A$4:$F$19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8">
    <font>
      <name val="Calibri"/>
      <family val="2"/>
      <color theme="1"/>
      <sz val="11"/>
      <scheme val="minor"/>
    </font>
    <font>
      <b val="1"/>
      <color rgb="002C3E50"/>
      <sz val="16"/>
    </font>
    <font>
      <b val="1"/>
      <color rgb="00FFFFFF"/>
      <sz val="12"/>
    </font>
    <font>
      <b val="1"/>
      <color rgb="00FFFFFF"/>
      <sz val="11"/>
    </font>
    <font>
      <b val="1"/>
      <sz val="11"/>
    </font>
    <font>
      <b val="1"/>
      <color rgb="00C0392B"/>
      <sz val="11"/>
    </font>
    <font>
      <b val="1"/>
      <color rgb="00FFFFFF"/>
      <sz val="10"/>
    </font>
    <font>
      <b val="1"/>
    </font>
  </fonts>
  <fills count="10">
    <fill>
      <patternFill/>
    </fill>
    <fill>
      <patternFill patternType="gray125"/>
    </fill>
    <fill>
      <patternFill patternType="solid">
        <fgColor rgb="002C3E50"/>
        <bgColor rgb="002C3E50"/>
      </patternFill>
    </fill>
    <fill>
      <patternFill patternType="solid">
        <fgColor rgb="0034495E"/>
        <bgColor rgb="0034495E"/>
      </patternFill>
    </fill>
    <fill>
      <patternFill patternType="solid">
        <fgColor rgb="00ECF0F1"/>
        <bgColor rgb="00ECF0F1"/>
      </patternFill>
    </fill>
    <fill>
      <patternFill patternType="solid">
        <fgColor rgb="00FADBD8"/>
        <bgColor rgb="00FADBD8"/>
      </patternFill>
    </fill>
    <fill>
      <patternFill patternType="solid">
        <fgColor rgb="003498DB"/>
        <bgColor rgb="003498DB"/>
      </patternFill>
    </fill>
    <fill>
      <patternFill patternType="solid">
        <fgColor rgb="0016A085"/>
        <bgColor rgb="0016A085"/>
      </patternFill>
    </fill>
    <fill>
      <patternFill patternType="solid">
        <fgColor rgb="001ABC9C"/>
        <bgColor rgb="001ABC9C"/>
      </patternFill>
    </fill>
    <fill>
      <patternFill patternType="solid">
        <fgColor rgb="00C0392B"/>
        <bgColor rgb="00C0392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pivotButton="0" quotePrefix="0" xfId="0"/>
    <xf numFmtId="0" fontId="3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/>
    </xf>
    <xf numFmtId="164" fontId="0" fillId="4" borderId="1" applyAlignment="1" pivotButton="0" quotePrefix="0" xfId="0">
      <alignment horizontal="left" vertical="center"/>
    </xf>
    <xf numFmtId="0" fontId="4" fillId="0" borderId="0" pivotButton="0" quotePrefix="0" xfId="0"/>
    <xf numFmtId="0" fontId="5" fillId="5" borderId="0" pivotButton="0" quotePrefix="0" xfId="0"/>
    <xf numFmtId="164" fontId="0" fillId="4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3" fillId="6" borderId="1" pivotButton="0" quotePrefix="0" xfId="0"/>
    <xf numFmtId="164" fontId="3" fillId="6" borderId="1" applyAlignment="1" pivotButton="0" quotePrefix="0" xfId="0">
      <alignment horizontal="right" vertical="center"/>
    </xf>
    <xf numFmtId="0" fontId="2" fillId="7" borderId="0" pivotButton="0" quotePrefix="0" xfId="0"/>
    <xf numFmtId="0" fontId="6" fillId="8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left" vertical="center"/>
    </xf>
    <xf numFmtId="0" fontId="7" fillId="4" borderId="1" applyAlignment="1" pivotButton="0" quotePrefix="0" xfId="0">
      <alignment horizontal="left" vertical="center"/>
    </xf>
    <xf numFmtId="0" fontId="2" fillId="9" borderId="1" pivotButton="0" quotePrefix="0" xfId="0"/>
    <xf numFmtId="164" fontId="2" fillId="9" borderId="1" applyAlignment="1" pivotButton="0" quotePrefix="0" xfId="0">
      <alignment horizontal="right" vertical="center"/>
    </xf>
    <xf numFmtId="0" fontId="7" fillId="0" borderId="0" applyAlignment="1" pivotButton="0" quotePrefix="0" xfId="0">
      <alignment horizontal="left" vertical="center"/>
    </xf>
    <xf numFmtId="4" fontId="0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Kostenverteilung (Durchschnitt)</a:t>
            </a:r>
          </a:p>
        </rich>
      </tx>
    </title>
    <plotArea>
      <pieChart>
        <varyColors val="1"/>
        <ser>
          <idx val="0"/>
          <order val="0"/>
          <tx>
            <strRef>
              <f>'Kostenrechnung'!B35</f>
            </strRef>
          </tx>
          <spPr>
            <a:ln xmlns:a="http://schemas.openxmlformats.org/drawingml/2006/main">
              <a:prstDash val="solid"/>
            </a:ln>
          </spPr>
          <cat>
            <numRef>
              <f>'Kostenrechnung'!$A$36:$A$38</f>
            </numRef>
          </cat>
          <val>
            <numRef>
              <f>'Kostenrechnung'!$B$36:$B$38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Gesamtkosten Flottenvergleich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'Auswertung'!F4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'Auswertung'!$A$5:$A$19</f>
            </numRef>
          </cat>
          <val>
            <numRef>
              <f>'Auswertung'!$F$5:$F$19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Fahrzeuge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Kosten in 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20</row>
      <rowOff>0</rowOff>
    </from>
    <ext cx="72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28" customWidth="1" min="3" max="3"/>
    <col width="16" customWidth="1" min="4" max="4"/>
    <col width="18" customWidth="1" min="5" max="5"/>
    <col width="20" customWidth="1" min="6" max="6"/>
  </cols>
  <sheetData>
    <row r="1">
      <c r="A1" s="1" t="inlineStr">
        <is>
          <t>LKW-KOSTENKALKULATION</t>
        </is>
      </c>
    </row>
    <row r="3" ht="25" customHeight="1">
      <c r="A3" s="2" t="inlineStr">
        <is>
          <t>FAHRZEUGSTAMMDATEN</t>
        </is>
      </c>
    </row>
    <row r="4">
      <c r="A4" s="3" t="inlineStr">
        <is>
          <t>Fahrzeug-ID</t>
        </is>
      </c>
      <c r="B4" s="3" t="inlineStr">
        <is>
          <t>Kennzeichen</t>
        </is>
      </c>
      <c r="C4" s="3" t="inlineStr">
        <is>
          <t>Marke/Modell</t>
        </is>
      </c>
      <c r="D4" s="3" t="inlineStr">
        <is>
          <t>Anschaffungsjahr</t>
        </is>
      </c>
      <c r="E4" s="3" t="inlineStr">
        <is>
          <t>Anschaffungspreis €</t>
        </is>
      </c>
      <c r="F4" s="3" t="inlineStr">
        <is>
          <t>Nutzungsdauer Jahre</t>
        </is>
      </c>
    </row>
    <row r="5">
      <c r="A5" s="4" t="inlineStr">
        <is>
          <t>LKW-001</t>
        </is>
      </c>
      <c r="B5" s="4" t="inlineStr">
        <is>
          <t>B-TR 1234</t>
        </is>
      </c>
      <c r="C5" s="5" t="inlineStr">
        <is>
          <t>Mercedes-Benz Actros 1845</t>
        </is>
      </c>
      <c r="D5" s="4" t="n">
        <v>2020</v>
      </c>
      <c r="E5" s="6" t="n">
        <v>89500</v>
      </c>
      <c r="F5" s="4" t="n">
        <v>8</v>
      </c>
    </row>
    <row r="6">
      <c r="A6" s="7" t="inlineStr">
        <is>
          <t>LKW-002</t>
        </is>
      </c>
      <c r="B6" s="7" t="inlineStr">
        <is>
          <t>B-TR 2345</t>
        </is>
      </c>
      <c r="C6" s="8" t="inlineStr">
        <is>
          <t>MAN TGX 18.480</t>
        </is>
      </c>
      <c r="D6" s="7" t="n">
        <v>2021</v>
      </c>
      <c r="E6" s="9" t="n">
        <v>92000</v>
      </c>
      <c r="F6" s="7" t="n">
        <v>8</v>
      </c>
    </row>
    <row r="7">
      <c r="A7" s="4" t="inlineStr">
        <is>
          <t>LKW-003</t>
        </is>
      </c>
      <c r="B7" s="4" t="inlineStr">
        <is>
          <t>HH-SP 3456</t>
        </is>
      </c>
      <c r="C7" s="5" t="inlineStr">
        <is>
          <t>Scania R 450</t>
        </is>
      </c>
      <c r="D7" s="4" t="n">
        <v>2019</v>
      </c>
      <c r="E7" s="6" t="n">
        <v>87000</v>
      </c>
      <c r="F7" s="4" t="n">
        <v>8</v>
      </c>
    </row>
    <row r="8">
      <c r="A8" s="7" t="inlineStr">
        <is>
          <t>LKW-004</t>
        </is>
      </c>
      <c r="B8" s="7" t="inlineStr">
        <is>
          <t>M-LO 4567</t>
        </is>
      </c>
      <c r="C8" s="8" t="inlineStr">
        <is>
          <t>Volvo FH 460</t>
        </is>
      </c>
      <c r="D8" s="7" t="n">
        <v>2022</v>
      </c>
      <c r="E8" s="9" t="n">
        <v>95000</v>
      </c>
      <c r="F8" s="7" t="n">
        <v>8</v>
      </c>
    </row>
    <row r="9">
      <c r="A9" s="4" t="inlineStr">
        <is>
          <t>LKW-005</t>
        </is>
      </c>
      <c r="B9" s="4" t="inlineStr">
        <is>
          <t>K-FR 5678</t>
        </is>
      </c>
      <c r="C9" s="5" t="inlineStr">
        <is>
          <t>DAF XF 480</t>
        </is>
      </c>
      <c r="D9" s="4" t="n">
        <v>2020</v>
      </c>
      <c r="E9" s="6" t="n">
        <v>91000</v>
      </c>
      <c r="F9" s="4" t="n">
        <v>8</v>
      </c>
    </row>
    <row r="10">
      <c r="A10" s="7" t="inlineStr">
        <is>
          <t>LKW-006</t>
        </is>
      </c>
      <c r="B10" s="7" t="inlineStr">
        <is>
          <t>HB-KM 6789</t>
        </is>
      </c>
      <c r="C10" s="8" t="inlineStr">
        <is>
          <t>Iveco Stralis 460</t>
        </is>
      </c>
      <c r="D10" s="7" t="n">
        <v>2021</v>
      </c>
      <c r="E10" s="9" t="n">
        <v>84500</v>
      </c>
      <c r="F10" s="7" t="n">
        <v>8</v>
      </c>
    </row>
    <row r="11">
      <c r="A11" s="4" t="inlineStr">
        <is>
          <t>LKW-007</t>
        </is>
      </c>
      <c r="B11" s="4" t="inlineStr">
        <is>
          <t>DO-SP 7890</t>
        </is>
      </c>
      <c r="C11" s="5" t="inlineStr">
        <is>
          <t>Mercedes-Benz Actros 1843</t>
        </is>
      </c>
      <c r="D11" s="4" t="n">
        <v>2023</v>
      </c>
      <c r="E11" s="6" t="n">
        <v>98000</v>
      </c>
      <c r="F11" s="4" t="n">
        <v>8</v>
      </c>
    </row>
    <row r="12">
      <c r="A12" s="7" t="inlineStr">
        <is>
          <t>LKW-008</t>
        </is>
      </c>
      <c r="B12" s="7" t="inlineStr">
        <is>
          <t>F-TR 8901</t>
        </is>
      </c>
      <c r="C12" s="8" t="inlineStr">
        <is>
          <t>MAN TGX 18.500</t>
        </is>
      </c>
      <c r="D12" s="7" t="n">
        <v>2022</v>
      </c>
      <c r="E12" s="9" t="n">
        <v>93500</v>
      </c>
      <c r="F12" s="7" t="n">
        <v>8</v>
      </c>
    </row>
    <row r="13">
      <c r="A13" s="4" t="inlineStr">
        <is>
          <t>LKW-009</t>
        </is>
      </c>
      <c r="B13" s="4" t="inlineStr">
        <is>
          <t>S-LO 9012</t>
        </is>
      </c>
      <c r="C13" s="5" t="inlineStr">
        <is>
          <t>Scania R 500</t>
        </is>
      </c>
      <c r="D13" s="4" t="n">
        <v>2021</v>
      </c>
      <c r="E13" s="6" t="n">
        <v>96000</v>
      </c>
      <c r="F13" s="4" t="n">
        <v>8</v>
      </c>
    </row>
    <row r="14">
      <c r="A14" s="7" t="inlineStr">
        <is>
          <t>LKW-010</t>
        </is>
      </c>
      <c r="B14" s="7" t="inlineStr">
        <is>
          <t>DD-FR 0123</t>
        </is>
      </c>
      <c r="C14" s="8" t="inlineStr">
        <is>
          <t>Volvo FH 500</t>
        </is>
      </c>
      <c r="D14" s="7" t="n">
        <v>2020</v>
      </c>
      <c r="E14" s="9" t="n">
        <v>94000</v>
      </c>
      <c r="F14" s="7" t="n">
        <v>8</v>
      </c>
    </row>
    <row r="15">
      <c r="A15" s="4" t="inlineStr">
        <is>
          <t>LKW-011</t>
        </is>
      </c>
      <c r="B15" s="4" t="inlineStr">
        <is>
          <t>L-KM 1234</t>
        </is>
      </c>
      <c r="C15" s="5" t="inlineStr">
        <is>
          <t>DAF XF 450</t>
        </is>
      </c>
      <c r="D15" s="4" t="n">
        <v>2019</v>
      </c>
      <c r="E15" s="6" t="n">
        <v>88000</v>
      </c>
      <c r="F15" s="4" t="n">
        <v>8</v>
      </c>
    </row>
    <row r="16">
      <c r="A16" s="7" t="inlineStr">
        <is>
          <t>LKW-012</t>
        </is>
      </c>
      <c r="B16" s="7" t="inlineStr">
        <is>
          <t>N-SP 2345</t>
        </is>
      </c>
      <c r="C16" s="8" t="inlineStr">
        <is>
          <t>Mercedes-Benz Arocs 2645</t>
        </is>
      </c>
      <c r="D16" s="7" t="n">
        <v>2022</v>
      </c>
      <c r="E16" s="9" t="n">
        <v>102000</v>
      </c>
      <c r="F16" s="7" t="n">
        <v>8</v>
      </c>
    </row>
    <row r="17">
      <c r="A17" s="4" t="inlineStr">
        <is>
          <t>LKW-013</t>
        </is>
      </c>
      <c r="B17" s="4" t="inlineStr">
        <is>
          <t>DU-TR 3456</t>
        </is>
      </c>
      <c r="C17" s="5" t="inlineStr">
        <is>
          <t>MAN TGS 26.480</t>
        </is>
      </c>
      <c r="D17" s="4" t="n">
        <v>2021</v>
      </c>
      <c r="E17" s="6" t="n">
        <v>99000</v>
      </c>
      <c r="F17" s="4" t="n">
        <v>8</v>
      </c>
    </row>
    <row r="18">
      <c r="A18" s="7" t="inlineStr">
        <is>
          <t>LKW-014</t>
        </is>
      </c>
      <c r="B18" s="7" t="inlineStr">
        <is>
          <t>E-LO 4567</t>
        </is>
      </c>
      <c r="C18" s="8" t="inlineStr">
        <is>
          <t>Scania G 450</t>
        </is>
      </c>
      <c r="D18" s="7" t="n">
        <v>2020</v>
      </c>
      <c r="E18" s="9" t="n">
        <v>86000</v>
      </c>
      <c r="F18" s="7" t="n">
        <v>8</v>
      </c>
    </row>
    <row r="19">
      <c r="A19" s="4" t="inlineStr">
        <is>
          <t>LKW-015</t>
        </is>
      </c>
      <c r="B19" s="4" t="inlineStr">
        <is>
          <t>BO-FR 5678</t>
        </is>
      </c>
      <c r="C19" s="5" t="inlineStr">
        <is>
          <t>Volvo FH 420</t>
        </is>
      </c>
      <c r="D19" s="4" t="n">
        <v>2023</v>
      </c>
      <c r="E19" s="6" t="n">
        <v>91500</v>
      </c>
      <c r="F19" s="4" t="n">
        <v>8</v>
      </c>
    </row>
  </sheetData>
  <autoFilter ref="A4:F19"/>
  <mergeCells count="2">
    <mergeCell ref="A3:F3"/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6" customWidth="1" min="4" max="4"/>
  </cols>
  <sheetData>
    <row r="1">
      <c r="A1" s="1" t="inlineStr">
        <is>
          <t>DETAILLIERTE KOSTENRECHNUNG PRO FAHRZEUG</t>
        </is>
      </c>
    </row>
    <row r="3">
      <c r="A3" s="10" t="inlineStr">
        <is>
          <t>Fahrzeug auswählen:</t>
        </is>
      </c>
      <c r="B3" s="11" t="inlineStr">
        <is>
          <t>LKW-001</t>
        </is>
      </c>
    </row>
    <row r="5">
      <c r="A5" s="2" t="inlineStr">
        <is>
          <t>FIXKOSTEN (JÄHRLICH)</t>
        </is>
      </c>
    </row>
    <row r="6">
      <c r="A6" s="3" t="inlineStr">
        <is>
          <t>Kostenart</t>
        </is>
      </c>
      <c r="B6" s="3" t="inlineStr">
        <is>
          <t>Betrag € p.a.</t>
        </is>
      </c>
      <c r="C6" s="3" t="inlineStr">
        <is>
          <t>Monatlich €</t>
        </is>
      </c>
      <c r="D6" s="3" t="inlineStr">
        <is>
          <t>Pro km €</t>
        </is>
      </c>
    </row>
    <row r="7">
      <c r="A7" s="8" t="inlineStr">
        <is>
          <t>Abschreibung (8 Jahre)</t>
        </is>
      </c>
      <c r="B7" s="12" t="n">
        <v>11188</v>
      </c>
      <c r="C7" s="12">
        <f>B7/12</f>
        <v/>
      </c>
      <c r="D7" s="12">
        <f>B7/120000</f>
        <v/>
      </c>
    </row>
    <row r="8">
      <c r="A8" s="5" t="inlineStr">
        <is>
          <t>KFZ-Steuer</t>
        </is>
      </c>
      <c r="B8" s="13" t="n">
        <v>890</v>
      </c>
      <c r="C8" s="13">
        <f>B8/12</f>
        <v/>
      </c>
      <c r="D8" s="13">
        <f>B8/120000</f>
        <v/>
      </c>
    </row>
    <row r="9">
      <c r="A9" s="8" t="inlineStr">
        <is>
          <t>KFZ-Versicherung</t>
        </is>
      </c>
      <c r="B9" s="12" t="n">
        <v>3450</v>
      </c>
      <c r="C9" s="12">
        <f>B9/12</f>
        <v/>
      </c>
      <c r="D9" s="12">
        <f>B9/120000</f>
        <v/>
      </c>
    </row>
    <row r="10">
      <c r="A10" s="5" t="inlineStr">
        <is>
          <t>Maut-Jahresgebühr</t>
        </is>
      </c>
      <c r="B10" s="13" t="n">
        <v>1200</v>
      </c>
      <c r="C10" s="13">
        <f>B10/12</f>
        <v/>
      </c>
      <c r="D10" s="13">
        <f>B10/120000</f>
        <v/>
      </c>
    </row>
    <row r="11">
      <c r="A11" s="8" t="inlineStr">
        <is>
          <t>Verwaltungskosten</t>
        </is>
      </c>
      <c r="B11" s="12" t="n">
        <v>1800</v>
      </c>
      <c r="C11" s="12">
        <f>B11/12</f>
        <v/>
      </c>
      <c r="D11" s="12">
        <f>B11/120000</f>
        <v/>
      </c>
    </row>
    <row r="12">
      <c r="A12" s="5" t="inlineStr">
        <is>
          <t>Finanzierungskosten</t>
        </is>
      </c>
      <c r="B12" s="13" t="n">
        <v>2400</v>
      </c>
      <c r="C12" s="13">
        <f>B12/12</f>
        <v/>
      </c>
      <c r="D12" s="13">
        <f>B12/120000</f>
        <v/>
      </c>
    </row>
    <row r="13">
      <c r="A13" s="8" t="inlineStr">
        <is>
          <t>Stellplatzkosten</t>
        </is>
      </c>
      <c r="B13" s="12" t="n">
        <v>1200</v>
      </c>
      <c r="C13" s="12">
        <f>B13/12</f>
        <v/>
      </c>
      <c r="D13" s="12">
        <f>B13/120000</f>
        <v/>
      </c>
    </row>
    <row r="14">
      <c r="A14" s="14" t="inlineStr">
        <is>
          <t>SUMME FIXKOSTEN</t>
        </is>
      </c>
      <c r="B14" s="15">
        <f>SUM(B7:B13)</f>
        <v/>
      </c>
      <c r="C14" s="15">
        <f>SUM(C7:C13)</f>
        <v/>
      </c>
      <c r="D14" s="15">
        <f>SUM(D7:D13)</f>
        <v/>
      </c>
    </row>
    <row r="16">
      <c r="A16" s="2" t="inlineStr">
        <is>
          <t>VARIABLE KOSTEN</t>
        </is>
      </c>
    </row>
    <row r="17">
      <c r="A17" s="3" t="inlineStr">
        <is>
          <t>Kostenart</t>
        </is>
      </c>
      <c r="B17" s="3" t="inlineStr">
        <is>
          <t>Kosten pro km €</t>
        </is>
      </c>
      <c r="C17" s="3" t="inlineStr">
        <is>
          <t>Jahresleistung 120.000 km</t>
        </is>
      </c>
      <c r="D17" s="3" t="inlineStr">
        <is>
          <t>Beschreibung</t>
        </is>
      </c>
    </row>
    <row r="18">
      <c r="A18" s="8" t="inlineStr">
        <is>
          <t>Kraftstoff (Diesel)</t>
        </is>
      </c>
      <c r="B18" s="12" t="n">
        <v>0.38</v>
      </c>
      <c r="C18" s="12">
        <f>B18*120000</f>
        <v/>
      </c>
      <c r="D18" s="8" t="inlineStr">
        <is>
          <t>Ø 32 l/100km à 1,60 €/l</t>
        </is>
      </c>
    </row>
    <row r="19">
      <c r="A19" s="5" t="inlineStr">
        <is>
          <t>AdBlue</t>
        </is>
      </c>
      <c r="B19" s="13" t="n">
        <v>0.025</v>
      </c>
      <c r="C19" s="13">
        <f>B19*120000</f>
        <v/>
      </c>
      <c r="D19" s="5" t="inlineStr">
        <is>
          <t>Ø 5% des Kraftstoffs</t>
        </is>
      </c>
    </row>
    <row r="20">
      <c r="A20" s="8" t="inlineStr">
        <is>
          <t>Wartung &amp; Reparatur</t>
        </is>
      </c>
      <c r="B20" s="12" t="n">
        <v>0.08</v>
      </c>
      <c r="C20" s="12">
        <f>B20*120000</f>
        <v/>
      </c>
      <c r="D20" s="8" t="inlineStr">
        <is>
          <t>Inspektion, Verschleißteile</t>
        </is>
      </c>
    </row>
    <row r="21">
      <c r="A21" s="5" t="inlineStr">
        <is>
          <t>Reifenverschleiß</t>
        </is>
      </c>
      <c r="B21" s="13" t="n">
        <v>0.05</v>
      </c>
      <c r="C21" s="13">
        <f>B21*120000</f>
        <v/>
      </c>
      <c r="D21" s="5" t="inlineStr">
        <is>
          <t>4 Sätze pro Jahr</t>
        </is>
      </c>
    </row>
    <row r="22">
      <c r="A22" s="8" t="inlineStr">
        <is>
          <t>Maut (streckenbez.)</t>
        </is>
      </c>
      <c r="B22" s="12" t="n">
        <v>0.19</v>
      </c>
      <c r="C22" s="12">
        <f>B22*120000</f>
        <v/>
      </c>
      <c r="D22" s="8" t="inlineStr">
        <is>
          <t>Durchschnittssatz</t>
        </is>
      </c>
    </row>
    <row r="23">
      <c r="A23" s="5" t="inlineStr">
        <is>
          <t>Sonstige Betriebsstoffe</t>
        </is>
      </c>
      <c r="B23" s="13" t="n">
        <v>0.02</v>
      </c>
      <c r="C23" s="13">
        <f>B23*120000</f>
        <v/>
      </c>
      <c r="D23" s="5" t="inlineStr">
        <is>
          <t>Öl, Schmierstoffe etc.</t>
        </is>
      </c>
    </row>
    <row r="24">
      <c r="A24" s="14" t="inlineStr">
        <is>
          <t>SUMME VARIABLE KOSTEN</t>
        </is>
      </c>
      <c r="B24" s="15">
        <f>SUM(B18:B23)</f>
        <v/>
      </c>
      <c r="C24" s="15">
        <f>SUM(C18:C23)</f>
        <v/>
      </c>
    </row>
    <row r="26">
      <c r="A26" s="2" t="inlineStr">
        <is>
          <t>PERSONALKOSTEN</t>
        </is>
      </c>
    </row>
    <row r="27">
      <c r="A27" s="3" t="inlineStr">
        <is>
          <t>Kostenart</t>
        </is>
      </c>
      <c r="B27" s="3" t="inlineStr">
        <is>
          <t>Betrag € p.a.</t>
        </is>
      </c>
      <c r="C27" s="3" t="inlineStr">
        <is>
          <t>Pro Monat €</t>
        </is>
      </c>
      <c r="D27" s="3" t="inlineStr">
        <is>
          <t>Pro km €</t>
        </is>
      </c>
    </row>
    <row r="28">
      <c r="A28" s="8" t="inlineStr">
        <is>
          <t>Fahrergehalt (brutto)</t>
        </is>
      </c>
      <c r="B28" s="12" t="n">
        <v>42000</v>
      </c>
      <c r="C28" s="12">
        <f>B28/12</f>
        <v/>
      </c>
      <c r="D28" s="12">
        <f>B28/120000</f>
        <v/>
      </c>
    </row>
    <row r="29">
      <c r="A29" s="5" t="inlineStr">
        <is>
          <t>Arbeitgeberanteile SV</t>
        </is>
      </c>
      <c r="B29" s="13" t="n">
        <v>8400</v>
      </c>
      <c r="C29" s="13">
        <f>B29/12</f>
        <v/>
      </c>
      <c r="D29" s="13">
        <f>B29/120000</f>
        <v/>
      </c>
    </row>
    <row r="30">
      <c r="A30" s="8" t="inlineStr">
        <is>
          <t>Spesen &amp; Auslösung</t>
        </is>
      </c>
      <c r="B30" s="12" t="n">
        <v>8500</v>
      </c>
      <c r="C30" s="12">
        <f>B30/12</f>
        <v/>
      </c>
      <c r="D30" s="12">
        <f>B30/120000</f>
        <v/>
      </c>
    </row>
    <row r="31">
      <c r="A31" s="5" t="inlineStr">
        <is>
          <t>Sonstige Personalkosten</t>
        </is>
      </c>
      <c r="B31" s="13" t="n">
        <v>2100</v>
      </c>
      <c r="C31" s="13">
        <f>B31/12</f>
        <v/>
      </c>
      <c r="D31" s="13">
        <f>B31/120000</f>
        <v/>
      </c>
    </row>
    <row r="32">
      <c r="A32" s="14" t="inlineStr">
        <is>
          <t>SUMME PERSONALKOSTEN</t>
        </is>
      </c>
      <c r="B32" s="15">
        <f>SUM(B28:B31)</f>
        <v/>
      </c>
      <c r="C32" s="15">
        <f>SUM(C28:C31)</f>
        <v/>
      </c>
      <c r="D32" s="15">
        <f>SUM(D28:D31)</f>
        <v/>
      </c>
    </row>
    <row r="34">
      <c r="A34" s="16" t="inlineStr">
        <is>
          <t>GESAMTKOSTENÜBERSICHT</t>
        </is>
      </c>
    </row>
    <row r="35">
      <c r="A35" s="17" t="inlineStr">
        <is>
          <t>Kategorie</t>
        </is>
      </c>
      <c r="B35" s="17" t="inlineStr">
        <is>
          <t>Jährlich €</t>
        </is>
      </c>
      <c r="C35" s="17" t="inlineStr">
        <is>
          <t>Monatlich €</t>
        </is>
      </c>
      <c r="D35" s="17" t="inlineStr">
        <is>
          <t>Pro km €</t>
        </is>
      </c>
    </row>
    <row r="36">
      <c r="A36" s="18" t="inlineStr">
        <is>
          <t>Fixkosten</t>
        </is>
      </c>
      <c r="B36" s="13">
        <f>B14</f>
        <v/>
      </c>
      <c r="C36" s="13">
        <f>C14</f>
        <v/>
      </c>
      <c r="D36" s="13">
        <f>D14</f>
        <v/>
      </c>
    </row>
    <row r="37">
      <c r="A37" s="19" t="inlineStr">
        <is>
          <t>Variable Kosten</t>
        </is>
      </c>
      <c r="B37" s="12">
        <f>C24</f>
        <v/>
      </c>
      <c r="C37" s="12">
        <f>C24/12</f>
        <v/>
      </c>
      <c r="D37" s="12">
        <f>B24</f>
        <v/>
      </c>
    </row>
    <row r="38">
      <c r="A38" s="18" t="inlineStr">
        <is>
          <t>Personalkosten</t>
        </is>
      </c>
      <c r="B38" s="13">
        <f>B32</f>
        <v/>
      </c>
      <c r="C38" s="13">
        <f>C32</f>
        <v/>
      </c>
      <c r="D38" s="13">
        <f>D32</f>
        <v/>
      </c>
    </row>
    <row r="39">
      <c r="A39" s="20" t="inlineStr">
        <is>
          <t>GESAMTKOSTEN</t>
        </is>
      </c>
      <c r="B39" s="21">
        <f>SUM(B36:B38)</f>
        <v/>
      </c>
      <c r="C39" s="21">
        <f>SUM(C36:C38)</f>
        <v/>
      </c>
      <c r="D39" s="21">
        <f>SUM(D36:D38)</f>
        <v/>
      </c>
    </row>
  </sheetData>
  <mergeCells count="6">
    <mergeCell ref="A5:D5"/>
    <mergeCell ref="A34:D34"/>
    <mergeCell ref="A26:D26"/>
    <mergeCell ref="A24"/>
    <mergeCell ref="A16:D16"/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5" customWidth="1" min="1" max="1"/>
    <col width="18" customWidth="1" min="2" max="2"/>
    <col width="12" customWidth="1" min="3" max="3"/>
    <col width="18" customWidth="1" min="4" max="4"/>
    <col width="20" customWidth="1" min="5" max="5"/>
    <col width="20" customWidth="1" min="6" max="6"/>
  </cols>
  <sheetData>
    <row r="1">
      <c r="A1" s="1" t="inlineStr">
        <is>
          <t>KOSTENAUSWERTUNG &amp; KENNZAHLEN</t>
        </is>
      </c>
    </row>
    <row r="3">
      <c r="A3" s="2" t="inlineStr">
        <is>
          <t>FLOTTENKOSTENVERGLEICH</t>
        </is>
      </c>
    </row>
    <row r="4">
      <c r="A4" s="3" t="inlineStr">
        <is>
          <t>Fahrzeug-ID</t>
        </is>
      </c>
      <c r="B4" s="3" t="inlineStr">
        <is>
          <t>Kennzeichen</t>
        </is>
      </c>
      <c r="C4" s="3" t="inlineStr">
        <is>
          <t>Fixkosten € p.a.</t>
        </is>
      </c>
      <c r="D4" s="3" t="inlineStr">
        <is>
          <t>Variable Kosten € p.a.</t>
        </is>
      </c>
      <c r="E4" s="3" t="inlineStr">
        <is>
          <t>Personalkosten € p.a.</t>
        </is>
      </c>
      <c r="F4" s="3" t="inlineStr">
        <is>
          <t>Gesamtkosten € p.a.</t>
        </is>
      </c>
    </row>
    <row r="5">
      <c r="A5" s="4" t="inlineStr">
        <is>
          <t>LKW-001</t>
        </is>
      </c>
      <c r="B5" s="4" t="inlineStr">
        <is>
          <t>B-TR 1234</t>
        </is>
      </c>
      <c r="C5" s="13" t="n">
        <v>22128</v>
      </c>
      <c r="D5" s="13" t="n">
        <v>85200</v>
      </c>
      <c r="E5" s="13" t="n">
        <v>61000</v>
      </c>
      <c r="F5" s="13">
        <f>C5+D5+E5</f>
        <v/>
      </c>
    </row>
    <row r="6">
      <c r="A6" s="7" t="inlineStr">
        <is>
          <t>LKW-002</t>
        </is>
      </c>
      <c r="B6" s="7" t="inlineStr">
        <is>
          <t>B-TR 2345</t>
        </is>
      </c>
      <c r="C6" s="12" t="n">
        <v>22850</v>
      </c>
      <c r="D6" s="12" t="n">
        <v>87100</v>
      </c>
      <c r="E6" s="12" t="n">
        <v>61000</v>
      </c>
      <c r="F6" s="13">
        <f>C6+D6+E6</f>
        <v/>
      </c>
    </row>
    <row r="7">
      <c r="A7" s="4" t="inlineStr">
        <is>
          <t>LKW-003</t>
        </is>
      </c>
      <c r="B7" s="4" t="inlineStr">
        <is>
          <t>HH-SP 3456</t>
        </is>
      </c>
      <c r="C7" s="13" t="n">
        <v>21688</v>
      </c>
      <c r="D7" s="13" t="n">
        <v>84300</v>
      </c>
      <c r="E7" s="13" t="n">
        <v>60500</v>
      </c>
      <c r="F7" s="13">
        <f>C7+D7+E7</f>
        <v/>
      </c>
    </row>
    <row r="8">
      <c r="A8" s="7" t="inlineStr">
        <is>
          <t>LKW-004</t>
        </is>
      </c>
      <c r="B8" s="7" t="inlineStr">
        <is>
          <t>M-LO 4567</t>
        </is>
      </c>
      <c r="C8" s="12" t="n">
        <v>23188</v>
      </c>
      <c r="D8" s="12" t="n">
        <v>88200</v>
      </c>
      <c r="E8" s="12" t="n">
        <v>62000</v>
      </c>
      <c r="F8" s="13">
        <f>C8+D8+E8</f>
        <v/>
      </c>
    </row>
    <row r="9">
      <c r="A9" s="4" t="inlineStr">
        <is>
          <t>LKW-005</t>
        </is>
      </c>
      <c r="B9" s="4" t="inlineStr">
        <is>
          <t>K-FR 5678</t>
        </is>
      </c>
      <c r="C9" s="13" t="n">
        <v>22638</v>
      </c>
      <c r="D9" s="13" t="n">
        <v>86400</v>
      </c>
      <c r="E9" s="13" t="n">
        <v>61500</v>
      </c>
      <c r="F9" s="13">
        <f>C9+D9+E9</f>
        <v/>
      </c>
    </row>
    <row r="10">
      <c r="A10" s="7" t="inlineStr">
        <is>
          <t>LKW-006</t>
        </is>
      </c>
      <c r="B10" s="7" t="inlineStr">
        <is>
          <t>HB-KM 6789</t>
        </is>
      </c>
      <c r="C10" s="12" t="n">
        <v>21063</v>
      </c>
      <c r="D10" s="12" t="n">
        <v>83800</v>
      </c>
      <c r="E10" s="12" t="n">
        <v>60000</v>
      </c>
      <c r="F10" s="13">
        <f>C10+D10+E10</f>
        <v/>
      </c>
    </row>
    <row r="11">
      <c r="A11" s="4" t="inlineStr">
        <is>
          <t>LKW-007</t>
        </is>
      </c>
      <c r="B11" s="4" t="inlineStr">
        <is>
          <t>DO-SP 7890</t>
        </is>
      </c>
      <c r="C11" s="13" t="n">
        <v>23750</v>
      </c>
      <c r="D11" s="13" t="n">
        <v>89100</v>
      </c>
      <c r="E11" s="13" t="n">
        <v>62500</v>
      </c>
      <c r="F11" s="13">
        <f>C11+D11+E11</f>
        <v/>
      </c>
    </row>
    <row r="12">
      <c r="A12" s="7" t="inlineStr">
        <is>
          <t>LKW-008</t>
        </is>
      </c>
      <c r="B12" s="7" t="inlineStr">
        <is>
          <t>F-TR 8901</t>
        </is>
      </c>
      <c r="C12" s="12" t="n">
        <v>23063</v>
      </c>
      <c r="D12" s="12" t="n">
        <v>87800</v>
      </c>
      <c r="E12" s="12" t="n">
        <v>61800</v>
      </c>
      <c r="F12" s="13">
        <f>C12+D12+E12</f>
        <v/>
      </c>
    </row>
    <row r="13">
      <c r="A13" s="4" t="inlineStr">
        <is>
          <t>LKW-009</t>
        </is>
      </c>
      <c r="B13" s="4" t="inlineStr">
        <is>
          <t>S-LO 9012</t>
        </is>
      </c>
      <c r="C13" s="13" t="n">
        <v>23500</v>
      </c>
      <c r="D13" s="13" t="n">
        <v>88500</v>
      </c>
      <c r="E13" s="13" t="n">
        <v>62200</v>
      </c>
      <c r="F13" s="13">
        <f>C13+D13+E13</f>
        <v/>
      </c>
    </row>
    <row r="14">
      <c r="A14" s="7" t="inlineStr">
        <is>
          <t>LKW-010</t>
        </is>
      </c>
      <c r="B14" s="7" t="inlineStr">
        <is>
          <t>DD-FR 0123</t>
        </is>
      </c>
      <c r="C14" s="12" t="n">
        <v>23250</v>
      </c>
      <c r="D14" s="12" t="n">
        <v>87900</v>
      </c>
      <c r="E14" s="12" t="n">
        <v>61900</v>
      </c>
      <c r="F14" s="13">
        <f>C14+D14+E14</f>
        <v/>
      </c>
    </row>
    <row r="15">
      <c r="A15" s="4" t="inlineStr">
        <is>
          <t>LKW-011</t>
        </is>
      </c>
      <c r="B15" s="4" t="inlineStr">
        <is>
          <t>L-KM 1234</t>
        </is>
      </c>
      <c r="C15" s="13" t="n">
        <v>22000</v>
      </c>
      <c r="D15" s="13" t="n">
        <v>85500</v>
      </c>
      <c r="E15" s="13" t="n">
        <v>60800</v>
      </c>
      <c r="F15" s="13">
        <f>C15+D15+E15</f>
        <v/>
      </c>
    </row>
    <row r="16">
      <c r="A16" s="7" t="inlineStr">
        <is>
          <t>LKW-012</t>
        </is>
      </c>
      <c r="B16" s="7" t="inlineStr">
        <is>
          <t>N-SP 2345</t>
        </is>
      </c>
      <c r="C16" s="12" t="n">
        <v>24750</v>
      </c>
      <c r="D16" s="12" t="n">
        <v>90200</v>
      </c>
      <c r="E16" s="12" t="n">
        <v>63000</v>
      </c>
      <c r="F16" s="13">
        <f>C16+D16+E16</f>
        <v/>
      </c>
    </row>
    <row r="17">
      <c r="A17" s="4" t="inlineStr">
        <is>
          <t>LKW-013</t>
        </is>
      </c>
      <c r="B17" s="4" t="inlineStr">
        <is>
          <t>DU-TR 3456</t>
        </is>
      </c>
      <c r="C17" s="13" t="n">
        <v>24138</v>
      </c>
      <c r="D17" s="13" t="n">
        <v>89300</v>
      </c>
      <c r="E17" s="13" t="n">
        <v>62700</v>
      </c>
      <c r="F17" s="13">
        <f>C17+D17+E17</f>
        <v/>
      </c>
    </row>
    <row r="18">
      <c r="A18" s="7" t="inlineStr">
        <is>
          <t>LKW-014</t>
        </is>
      </c>
      <c r="B18" s="7" t="inlineStr">
        <is>
          <t>E-LO 4567</t>
        </is>
      </c>
      <c r="C18" s="12" t="n">
        <v>21500</v>
      </c>
      <c r="D18" s="12" t="n">
        <v>84800</v>
      </c>
      <c r="E18" s="12" t="n">
        <v>60300</v>
      </c>
      <c r="F18" s="13">
        <f>C18+D18+E18</f>
        <v/>
      </c>
    </row>
    <row r="19">
      <c r="A19" s="4" t="inlineStr">
        <is>
          <t>LKW-015</t>
        </is>
      </c>
      <c r="B19" s="4" t="inlineStr">
        <is>
          <t>BO-FR 5678</t>
        </is>
      </c>
      <c r="C19" s="13" t="n">
        <v>22813</v>
      </c>
      <c r="D19" s="13" t="n">
        <v>86700</v>
      </c>
      <c r="E19" s="13" t="n">
        <v>61400</v>
      </c>
      <c r="F19" s="13">
        <f>C19+D19+E19</f>
        <v/>
      </c>
    </row>
    <row r="20">
      <c r="A20" s="14" t="inlineStr">
        <is>
          <t>FLOTTEN-DURCHSCHNITT</t>
        </is>
      </c>
      <c r="C20" s="15">
        <f>AVERAGE(C5:C19)</f>
        <v/>
      </c>
      <c r="D20" s="15">
        <f>AVERAGE(D5:D19)</f>
        <v/>
      </c>
      <c r="E20" s="15">
        <f>AVERAGE(E5:E19)</f>
        <v/>
      </c>
      <c r="F20" s="15">
        <f>AVERAGE(F5:F19)</f>
        <v/>
      </c>
    </row>
    <row r="22">
      <c r="A22" s="2" t="inlineStr">
        <is>
          <t>WICHTIGE KENNZAHLEN</t>
        </is>
      </c>
    </row>
    <row r="23">
      <c r="A23" s="22" t="inlineStr">
        <is>
          <t>Durchschnitt Kosten pro km:</t>
        </is>
      </c>
      <c r="B23" s="23">
        <f>F20/120000</f>
        <v/>
      </c>
      <c r="C23" s="24" t="inlineStr">
        <is>
          <t>€</t>
        </is>
      </c>
    </row>
    <row r="24">
      <c r="A24" s="22" t="inlineStr">
        <is>
          <t>Durchschnitt Kosten pro Monat:</t>
        </is>
      </c>
      <c r="B24" s="23">
        <f>F20/12</f>
        <v/>
      </c>
      <c r="C24" s="24" t="inlineStr">
        <is>
          <t>€</t>
        </is>
      </c>
    </row>
    <row r="25">
      <c r="A25" s="22" t="inlineStr">
        <is>
          <t>Durchschnitt Kosten pro Tag:</t>
        </is>
      </c>
      <c r="B25" s="23">
        <f>F20/365</f>
        <v/>
      </c>
      <c r="C25" s="24" t="inlineStr">
        <is>
          <t>€</t>
        </is>
      </c>
    </row>
    <row r="26">
      <c r="A26" s="22" t="inlineStr">
        <is>
          <t>Break-Even Kilometer pro Jahr:</t>
        </is>
      </c>
      <c r="B26" s="25" t="n">
        <v>120000</v>
      </c>
      <c r="C26" s="24" t="inlineStr">
        <is>
          <t>km</t>
        </is>
      </c>
    </row>
    <row r="27">
      <c r="A27" s="22" t="inlineStr">
        <is>
          <t>Empfohlener Mindestumsatz pro km:</t>
        </is>
      </c>
      <c r="B27" s="23">
        <f>B23*1.15</f>
        <v/>
      </c>
      <c r="C27" s="24" t="inlineStr">
        <is>
          <t>€</t>
        </is>
      </c>
    </row>
    <row r="28">
      <c r="A28" s="22" t="inlineStr">
        <is>
          <t>Kostendeckende Tagesleistung:</t>
        </is>
      </c>
      <c r="B28" s="23">
        <f>B25*330</f>
        <v/>
      </c>
      <c r="C28" s="24" t="inlineStr">
        <is>
          <t>km</t>
        </is>
      </c>
    </row>
  </sheetData>
  <autoFilter ref="A4:F19"/>
  <mergeCells count="4">
    <mergeCell ref="A3:F3"/>
    <mergeCell ref="A20:B20"/>
    <mergeCell ref="A1:F1"/>
    <mergeCell ref="A22:C22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2025-11-09T23:21:03Z</dcterms:created>
  <dcterms:modified xmlns:dcterms="http://purl.org/dc/terms/" xmlns:xsi="http://www.w3.org/2001/XMLSchema-instance" xsi:type="dcterms:W3CDTF">2025-11-09T23:21:03Z</dcterms:modified>
</cp:coreProperties>
</file>